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mybcecatholicedu.sharepoint.com/sites/sp-staroftheseacleveland/staff/AdministrationOffice/Finance/Fees/2023/"/>
    </mc:Choice>
  </mc:AlternateContent>
  <xr:revisionPtr revIDLastSave="21" documentId="8_{15EE2227-D17B-4BD3-999F-683E529A3338}" xr6:coauthVersionLast="47" xr6:coauthVersionMax="47" xr10:uidLastSave="{FF124D39-4F08-4A1C-9BB1-34C71D881992}"/>
  <bookViews>
    <workbookView xWindow="-120" yWindow="-120" windowWidth="29040" windowHeight="15840" xr2:uid="{00000000-000D-0000-FFFF-FFFF00000000}"/>
  </bookViews>
  <sheets>
    <sheet name="Fee Calculation - 2023" sheetId="8" r:id="rId1"/>
    <sheet name="data list" sheetId="9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8" l="1"/>
  <c r="D23" i="8" l="1"/>
  <c r="D15" i="8"/>
  <c r="D14" i="8"/>
  <c r="D13" i="8"/>
  <c r="D12" i="8"/>
  <c r="A23" i="8"/>
  <c r="D22" i="8"/>
  <c r="E30" i="8"/>
  <c r="F30" i="8" s="1"/>
  <c r="E28" i="8"/>
  <c r="F28" i="8" s="1"/>
  <c r="E27" i="8"/>
  <c r="F27" i="8" s="1"/>
  <c r="E26" i="8"/>
  <c r="F26" i="8" s="1"/>
  <c r="E25" i="8"/>
  <c r="F25" i="8" s="1"/>
  <c r="F23" i="8"/>
  <c r="F22" i="8"/>
  <c r="F20" i="8"/>
  <c r="E19" i="8"/>
  <c r="F19" i="8" s="1"/>
  <c r="E18" i="8"/>
  <c r="F18" i="8" s="1"/>
  <c r="F17" i="8"/>
  <c r="E15" i="8"/>
  <c r="F15" i="8" s="1"/>
  <c r="E14" i="8"/>
  <c r="F14" i="8" s="1"/>
  <c r="E13" i="8"/>
  <c r="F13" i="8" s="1"/>
  <c r="F12" i="8"/>
  <c r="D20" i="8" l="1"/>
  <c r="D19" i="8"/>
  <c r="D18" i="8"/>
  <c r="F33" i="8" l="1"/>
  <c r="F39" i="8" s="1"/>
  <c r="F37" i="8" l="1"/>
  <c r="F38" i="8"/>
</calcChain>
</file>

<file path=xl/sharedStrings.xml><?xml version="1.0" encoding="utf-8"?>
<sst xmlns="http://schemas.openxmlformats.org/spreadsheetml/2006/main" count="68" uniqueCount="62">
  <si>
    <t>Student 1</t>
  </si>
  <si>
    <t xml:space="preserve">Student 2 </t>
  </si>
  <si>
    <t xml:space="preserve">Student 3 </t>
  </si>
  <si>
    <t xml:space="preserve">Student 4 </t>
  </si>
  <si>
    <t>Fee Category</t>
  </si>
  <si>
    <t>Description</t>
  </si>
  <si>
    <t>Tuition Fees</t>
  </si>
  <si>
    <t>1 Child</t>
  </si>
  <si>
    <t>2 Children</t>
  </si>
  <si>
    <t>3 Children</t>
  </si>
  <si>
    <t>4 Children</t>
  </si>
  <si>
    <t>Resource Levy</t>
  </si>
  <si>
    <t>Capital Levy</t>
  </si>
  <si>
    <t xml:space="preserve">Per Family </t>
  </si>
  <si>
    <t>PCG Fundraising Levy</t>
  </si>
  <si>
    <t>Prep to Year 3</t>
  </si>
  <si>
    <t>Per Student</t>
  </si>
  <si>
    <t>1:1 iPad Program per Student</t>
  </si>
  <si>
    <t>Additional Charges</t>
  </si>
  <si>
    <t>Technology Levy</t>
  </si>
  <si>
    <t>Star of the Sea Primary School</t>
  </si>
  <si>
    <t>Annual Fee Schedule</t>
  </si>
  <si>
    <t>Total Annual Fee</t>
  </si>
  <si>
    <t>Mon/Tue/Wed/Thr/Fri</t>
  </si>
  <si>
    <t>Enter Student's Name/s Below</t>
  </si>
  <si>
    <t>Enter Student's Year Level/s Below</t>
  </si>
  <si>
    <t>Family's Details</t>
  </si>
  <si>
    <t>For New Students</t>
  </si>
  <si>
    <t>Direct Debit Amount</t>
  </si>
  <si>
    <t>OFFICE USE ONLY:</t>
  </si>
  <si>
    <t>Start Date:          /            /</t>
  </si>
  <si>
    <t>End Date:          /          /</t>
  </si>
  <si>
    <t>$</t>
  </si>
  <si>
    <t>Wkly/Fnightly/Mthly</t>
  </si>
  <si>
    <t>No:</t>
  </si>
  <si>
    <t>Input Date:          /          /</t>
  </si>
  <si>
    <t>Input By:</t>
  </si>
  <si>
    <t xml:space="preserve"> iPad Program per Student</t>
  </si>
  <si>
    <t>iPad Program: Year 4</t>
  </si>
  <si>
    <t>iPad Program: Year 5</t>
  </si>
  <si>
    <t>iPad Program: Year 6</t>
  </si>
  <si>
    <t>Library/Homework Satchel</t>
  </si>
  <si>
    <t>Enter Number of New Student/s Below</t>
  </si>
  <si>
    <t>3 days &amp; 2 nights per Student</t>
  </si>
  <si>
    <t xml:space="preserve">School Ref:  313|      |      |      |      |      |      |    </t>
  </si>
  <si>
    <r>
      <rPr>
        <b/>
        <sz val="10"/>
        <rFont val="Arial"/>
        <family val="2"/>
      </rPr>
      <t xml:space="preserve">SECTION 3 - PAYMENT DETAILS </t>
    </r>
    <r>
      <rPr>
        <i/>
        <sz val="10"/>
        <rFont val="Arial"/>
        <family val="2"/>
      </rPr>
      <t xml:space="preserve"> </t>
    </r>
  </si>
  <si>
    <t>Weekly Payment Frequency - 44 payments from February to November</t>
  </si>
  <si>
    <t>Fortnightly Payment Frequency - 22 payments from February to November</t>
  </si>
  <si>
    <t>Monthly Payment Frequency - 10 payments from February to November</t>
  </si>
  <si>
    <r>
      <t>Enter your family's details in the</t>
    </r>
    <r>
      <rPr>
        <b/>
        <sz val="10"/>
        <color theme="0"/>
        <rFont val="Arial"/>
        <family val="2"/>
      </rPr>
      <t xml:space="preserve"> </t>
    </r>
    <r>
      <rPr>
        <b/>
        <sz val="10"/>
        <color rgb="FFFFFF00"/>
        <rFont val="Arial"/>
        <family val="2"/>
      </rPr>
      <t>YELLOW</t>
    </r>
    <r>
      <rPr>
        <sz val="10"/>
        <color theme="0"/>
        <rFont val="Arial"/>
        <family val="2"/>
      </rPr>
      <t xml:space="preserve"> fields only.  Please email your completed worksheet to our Finance Secretary at pclvfinance@bne.catholic.edu.au</t>
    </r>
  </si>
  <si>
    <t>Camp Estimate - Years 5 &amp; 6</t>
  </si>
  <si>
    <r>
      <t xml:space="preserve">Enter one of the payment details listed below in </t>
    </r>
    <r>
      <rPr>
        <sz val="10"/>
        <color rgb="FFFFFF00"/>
        <rFont val="Arial"/>
        <family val="2"/>
      </rPr>
      <t>Section 3 on your Direct Debit Request Form</t>
    </r>
    <r>
      <rPr>
        <sz val="10"/>
        <color theme="0"/>
        <rFont val="Arial"/>
        <family val="2"/>
      </rPr>
      <t xml:space="preserve">.  Ensure you </t>
    </r>
    <r>
      <rPr>
        <b/>
        <sz val="10"/>
        <color theme="0"/>
        <rFont val="Arial"/>
        <family val="2"/>
      </rPr>
      <t>allow 3 business days</t>
    </r>
    <r>
      <rPr>
        <sz val="10"/>
        <color theme="0"/>
        <rFont val="Arial"/>
        <family val="2"/>
      </rPr>
      <t xml:space="preserve"> for processing.</t>
    </r>
  </si>
  <si>
    <t>Prep</t>
  </si>
  <si>
    <t>Year 1</t>
  </si>
  <si>
    <t>Year 2</t>
  </si>
  <si>
    <t>Year 3</t>
  </si>
  <si>
    <t>Year 4</t>
  </si>
  <si>
    <t>Year 5</t>
  </si>
  <si>
    <t>Year 6</t>
  </si>
  <si>
    <t>2023 Fee Calculation Worksheet</t>
  </si>
  <si>
    <t xml:space="preserve">Fee % </t>
  </si>
  <si>
    <t>TOTAL OF FEES AND LEVIES FOR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</si>
</sst>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18"/>
      <color rgb="FFC0000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8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i/>
      <sz val="10"/>
      <color theme="0"/>
      <name val="Arial"/>
      <family val="2"/>
    </font>
    <font>
      <b/>
      <sz val="10"/>
      <color rgb="FFFFFF00"/>
      <name val="Arial"/>
      <family val="2"/>
    </font>
    <font>
      <sz val="10"/>
      <color rgb="FFFFFF00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66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164" fontId="11" fillId="4" borderId="4" xfId="0" applyNumberFormat="1" applyFont="1" applyFill="1" applyBorder="1" applyAlignment="1" applyProtection="1">
      <alignment vertical="top"/>
      <protection locked="0"/>
    </xf>
    <xf numFmtId="37" fontId="2" fillId="4" borderId="4" xfId="0" applyNumberFormat="1" applyFont="1" applyFill="1" applyBorder="1" applyAlignment="1" applyProtection="1">
      <alignment horizontal="center"/>
      <protection locked="0"/>
    </xf>
    <xf numFmtId="0" fontId="2" fillId="4" borderId="7" xfId="0" applyFont="1" applyFill="1" applyBorder="1" applyProtection="1">
      <protection locked="0"/>
    </xf>
    <xf numFmtId="0" fontId="2" fillId="4" borderId="3" xfId="0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2" fillId="4" borderId="5" xfId="0" applyFont="1" applyFill="1" applyBorder="1" applyProtection="1">
      <protection locked="0"/>
    </xf>
    <xf numFmtId="0" fontId="14" fillId="0" borderId="0" xfId="0" applyFont="1" applyProtection="1"/>
    <xf numFmtId="0" fontId="3" fillId="0" borderId="0" xfId="0" applyFont="1" applyProtection="1"/>
    <xf numFmtId="0" fontId="2" fillId="0" borderId="0" xfId="0" applyFont="1" applyProtection="1"/>
    <xf numFmtId="4" fontId="8" fillId="0" borderId="0" xfId="0" applyNumberFormat="1" applyFont="1" applyAlignment="1" applyProtection="1">
      <alignment horizontal="center"/>
    </xf>
    <xf numFmtId="0" fontId="6" fillId="0" borderId="0" xfId="0" applyFont="1" applyProtection="1"/>
    <xf numFmtId="0" fontId="1" fillId="3" borderId="13" xfId="0" applyFont="1" applyFill="1" applyBorder="1" applyAlignment="1" applyProtection="1">
      <alignment horizontal="center" wrapText="1"/>
    </xf>
    <xf numFmtId="0" fontId="1" fillId="3" borderId="24" xfId="0" applyFont="1" applyFill="1" applyBorder="1" applyAlignment="1" applyProtection="1">
      <alignment horizontal="center" wrapText="1"/>
    </xf>
    <xf numFmtId="164" fontId="9" fillId="2" borderId="12" xfId="0" applyNumberFormat="1" applyFont="1" applyFill="1" applyBorder="1" applyAlignment="1" applyProtection="1">
      <alignment vertical="top"/>
    </xf>
    <xf numFmtId="164" fontId="11" fillId="0" borderId="30" xfId="0" applyNumberFormat="1" applyFont="1" applyFill="1" applyBorder="1" applyAlignment="1" applyProtection="1">
      <alignment vertical="top"/>
    </xf>
    <xf numFmtId="0" fontId="2" fillId="0" borderId="36" xfId="0" applyFont="1" applyFill="1" applyBorder="1" applyProtection="1"/>
    <xf numFmtId="4" fontId="1" fillId="3" borderId="12" xfId="0" applyNumberFormat="1" applyFont="1" applyFill="1" applyBorder="1" applyAlignment="1" applyProtection="1">
      <alignment horizontal="left" wrapText="1"/>
    </xf>
    <xf numFmtId="4" fontId="1" fillId="3" borderId="28" xfId="0" applyNumberFormat="1" applyFont="1" applyFill="1" applyBorder="1" applyAlignment="1" applyProtection="1">
      <alignment horizontal="left" wrapText="1"/>
    </xf>
    <xf numFmtId="164" fontId="1" fillId="3" borderId="13" xfId="0" applyNumberFormat="1" applyFont="1" applyFill="1" applyBorder="1" applyAlignment="1" applyProtection="1">
      <alignment horizontal="center" wrapText="1"/>
    </xf>
    <xf numFmtId="164" fontId="1" fillId="3" borderId="10" xfId="0" applyNumberFormat="1" applyFont="1" applyFill="1" applyBorder="1" applyAlignment="1" applyProtection="1">
      <alignment horizontal="center" wrapText="1"/>
    </xf>
    <xf numFmtId="0" fontId="6" fillId="0" borderId="16" xfId="0" applyFont="1" applyBorder="1" applyProtection="1"/>
    <xf numFmtId="0" fontId="2" fillId="0" borderId="7" xfId="0" applyFont="1" applyBorder="1" applyProtection="1"/>
    <xf numFmtId="164" fontId="2" fillId="0" borderId="7" xfId="0" applyNumberFormat="1" applyFont="1" applyBorder="1" applyAlignment="1" applyProtection="1">
      <alignment horizontal="center"/>
    </xf>
    <xf numFmtId="37" fontId="2" fillId="0" borderId="7" xfId="0" applyNumberFormat="1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0" fontId="6" fillId="0" borderId="15" xfId="0" applyFont="1" applyBorder="1" applyProtection="1"/>
    <xf numFmtId="0" fontId="2" fillId="0" borderId="1" xfId="0" applyFont="1" applyBorder="1" applyProtection="1"/>
    <xf numFmtId="164" fontId="2" fillId="0" borderId="1" xfId="0" applyNumberFormat="1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center"/>
    </xf>
    <xf numFmtId="0" fontId="12" fillId="0" borderId="0" xfId="0" applyFont="1" applyProtection="1"/>
    <xf numFmtId="0" fontId="2" fillId="0" borderId="15" xfId="0" applyFont="1" applyBorder="1" applyProtection="1"/>
    <xf numFmtId="4" fontId="2" fillId="0" borderId="1" xfId="0" applyNumberFormat="1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center" wrapText="1"/>
    </xf>
    <xf numFmtId="0" fontId="4" fillId="0" borderId="0" xfId="0" applyFont="1" applyProtection="1"/>
    <xf numFmtId="37" fontId="2" fillId="0" borderId="1" xfId="0" applyNumberFormat="1" applyFont="1" applyBorder="1" applyAlignment="1" applyProtection="1">
      <alignment horizontal="center"/>
    </xf>
    <xf numFmtId="164" fontId="2" fillId="0" borderId="31" xfId="0" applyNumberFormat="1" applyFont="1" applyBorder="1" applyAlignment="1" applyProtection="1">
      <alignment horizontal="center"/>
    </xf>
    <xf numFmtId="0" fontId="6" fillId="3" borderId="16" xfId="0" applyFont="1" applyFill="1" applyBorder="1" applyProtection="1"/>
    <xf numFmtId="0" fontId="2" fillId="3" borderId="7" xfId="0" applyFont="1" applyFill="1" applyBorder="1" applyProtection="1"/>
    <xf numFmtId="164" fontId="2" fillId="3" borderId="1" xfId="0" applyNumberFormat="1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 wrapText="1"/>
    </xf>
    <xf numFmtId="164" fontId="2" fillId="3" borderId="14" xfId="0" applyNumberFormat="1" applyFont="1" applyFill="1" applyBorder="1" applyAlignment="1" applyProtection="1">
      <alignment horizontal="center"/>
    </xf>
    <xf numFmtId="4" fontId="2" fillId="0" borderId="7" xfId="0" applyNumberFormat="1" applyFont="1" applyBorder="1" applyAlignment="1" applyProtection="1">
      <alignment horizontal="left"/>
    </xf>
    <xf numFmtId="4" fontId="6" fillId="0" borderId="7" xfId="0" applyNumberFormat="1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center" wrapText="1"/>
    </xf>
    <xf numFmtId="0" fontId="2" fillId="0" borderId="6" xfId="0" applyFont="1" applyBorder="1" applyProtection="1"/>
    <xf numFmtId="0" fontId="2" fillId="0" borderId="4" xfId="0" applyFont="1" applyBorder="1" applyProtection="1"/>
    <xf numFmtId="164" fontId="2" fillId="0" borderId="4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  <xf numFmtId="164" fontId="5" fillId="3" borderId="24" xfId="0" applyNumberFormat="1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5" fillId="2" borderId="32" xfId="0" applyFont="1" applyFill="1" applyBorder="1" applyAlignment="1" applyProtection="1">
      <alignment horizontal="center"/>
    </xf>
    <xf numFmtId="164" fontId="5" fillId="2" borderId="9" xfId="0" applyNumberFormat="1" applyFont="1" applyFill="1" applyBorder="1" applyAlignment="1" applyProtection="1">
      <alignment horizontal="center"/>
    </xf>
    <xf numFmtId="0" fontId="1" fillId="3" borderId="14" xfId="0" applyFont="1" applyFill="1" applyBorder="1" applyAlignment="1" applyProtection="1">
      <alignment horizontal="center" wrapText="1"/>
    </xf>
    <xf numFmtId="0" fontId="2" fillId="0" borderId="29" xfId="0" applyFont="1" applyBorder="1" applyProtection="1"/>
    <xf numFmtId="164" fontId="7" fillId="0" borderId="32" xfId="0" applyNumberFormat="1" applyFont="1" applyBorder="1" applyAlignment="1" applyProtection="1">
      <alignment horizontal="center"/>
    </xf>
    <xf numFmtId="0" fontId="10" fillId="0" borderId="0" xfId="0" applyFont="1" applyProtection="1"/>
    <xf numFmtId="0" fontId="13" fillId="0" borderId="1" xfId="0" applyFont="1" applyBorder="1" applyProtection="1"/>
    <xf numFmtId="4" fontId="13" fillId="2" borderId="1" xfId="0" applyNumberFormat="1" applyFont="1" applyFill="1" applyBorder="1" applyAlignment="1" applyProtection="1">
      <alignment horizontal="left"/>
    </xf>
    <xf numFmtId="0" fontId="13" fillId="2" borderId="7" xfId="0" applyFont="1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center"/>
    </xf>
    <xf numFmtId="0" fontId="13" fillId="2" borderId="7" xfId="0" applyFont="1" applyFill="1" applyBorder="1" applyAlignment="1" applyProtection="1">
      <alignment horizontal="left"/>
    </xf>
    <xf numFmtId="4" fontId="3" fillId="0" borderId="0" xfId="0" applyNumberFormat="1" applyFont="1" applyAlignment="1" applyProtection="1">
      <alignment horizontal="right"/>
    </xf>
    <xf numFmtId="164" fontId="3" fillId="0" borderId="0" xfId="0" applyNumberFormat="1" applyFont="1" applyProtection="1"/>
    <xf numFmtId="0" fontId="3" fillId="0" borderId="0" xfId="0" applyFont="1" applyAlignment="1" applyProtection="1">
      <alignment horizontal="center"/>
    </xf>
    <xf numFmtId="14" fontId="13" fillId="0" borderId="0" xfId="0" applyNumberFormat="1" applyFont="1" applyAlignment="1" applyProtection="1">
      <alignment horizontal="right"/>
    </xf>
    <xf numFmtId="9" fontId="9" fillId="4" borderId="24" xfId="1" applyFont="1" applyFill="1" applyBorder="1" applyAlignment="1" applyProtection="1">
      <alignment vertical="top"/>
      <protection locked="0"/>
    </xf>
    <xf numFmtId="164" fontId="1" fillId="6" borderId="25" xfId="0" applyNumberFormat="1" applyFont="1" applyFill="1" applyBorder="1" applyAlignment="1" applyProtection="1">
      <alignment horizontal="center"/>
    </xf>
    <xf numFmtId="164" fontId="1" fillId="6" borderId="2" xfId="0" applyNumberFormat="1" applyFont="1" applyFill="1" applyBorder="1" applyAlignment="1" applyProtection="1">
      <alignment horizontal="center"/>
    </xf>
    <xf numFmtId="164" fontId="1" fillId="6" borderId="5" xfId="0" applyNumberFormat="1" applyFont="1" applyFill="1" applyBorder="1" applyAlignment="1" applyProtection="1">
      <alignment horizontal="center"/>
    </xf>
    <xf numFmtId="4" fontId="8" fillId="0" borderId="0" xfId="0" applyNumberFormat="1" applyFont="1" applyAlignment="1" applyProtection="1">
      <alignment horizontal="center"/>
    </xf>
    <xf numFmtId="0" fontId="16" fillId="5" borderId="8" xfId="0" applyFont="1" applyFill="1" applyBorder="1" applyAlignment="1" applyProtection="1">
      <alignment horizontal="center" vertical="center" wrapText="1"/>
    </xf>
    <xf numFmtId="0" fontId="18" fillId="5" borderId="9" xfId="0" applyFont="1" applyFill="1" applyBorder="1" applyAlignment="1" applyProtection="1">
      <alignment horizontal="center" vertical="center" wrapText="1"/>
    </xf>
    <xf numFmtId="0" fontId="18" fillId="5" borderId="10" xfId="0" applyFont="1" applyFill="1" applyBorder="1" applyAlignment="1" applyProtection="1">
      <alignment horizontal="center" vertical="center" wrapText="1"/>
    </xf>
    <xf numFmtId="1" fontId="1" fillId="3" borderId="8" xfId="0" applyNumberFormat="1" applyFont="1" applyFill="1" applyBorder="1" applyAlignment="1" applyProtection="1">
      <alignment horizontal="left"/>
    </xf>
    <xf numFmtId="1" fontId="1" fillId="3" borderId="28" xfId="0" applyNumberFormat="1" applyFont="1" applyFill="1" applyBorder="1" applyAlignment="1" applyProtection="1">
      <alignment horizontal="left"/>
    </xf>
    <xf numFmtId="1" fontId="2" fillId="2" borderId="26" xfId="0" applyNumberFormat="1" applyFont="1" applyFill="1" applyBorder="1" applyAlignment="1" applyProtection="1">
      <alignment vertical="top"/>
    </xf>
    <xf numFmtId="1" fontId="2" fillId="2" borderId="27" xfId="0" applyNumberFormat="1" applyFont="1" applyFill="1" applyBorder="1" applyAlignment="1" applyProtection="1">
      <alignment vertical="top"/>
    </xf>
    <xf numFmtId="1" fontId="2" fillId="2" borderId="20" xfId="0" applyNumberFormat="1" applyFont="1" applyFill="1" applyBorder="1" applyAlignment="1" applyProtection="1">
      <alignment vertical="top"/>
    </xf>
    <xf numFmtId="1" fontId="2" fillId="2" borderId="21" xfId="0" applyNumberFormat="1" applyFont="1" applyFill="1" applyBorder="1" applyAlignment="1" applyProtection="1">
      <alignment vertical="top"/>
    </xf>
    <xf numFmtId="0" fontId="15" fillId="3" borderId="17" xfId="0" applyFont="1" applyFill="1" applyBorder="1" applyAlignment="1" applyProtection="1">
      <alignment horizontal="left" wrapText="1"/>
    </xf>
    <xf numFmtId="0" fontId="15" fillId="3" borderId="35" xfId="0" applyFont="1" applyFill="1" applyBorder="1" applyAlignment="1" applyProtection="1">
      <alignment horizontal="left" wrapText="1"/>
    </xf>
    <xf numFmtId="0" fontId="15" fillId="3" borderId="30" xfId="0" applyFont="1" applyFill="1" applyBorder="1" applyAlignment="1" applyProtection="1">
      <alignment horizontal="left" wrapText="1"/>
    </xf>
    <xf numFmtId="0" fontId="2" fillId="6" borderId="18" xfId="0" applyFont="1" applyFill="1" applyBorder="1" applyProtection="1"/>
    <xf numFmtId="0" fontId="2" fillId="6" borderId="29" xfId="0" applyFont="1" applyFill="1" applyBorder="1" applyProtection="1"/>
    <xf numFmtId="0" fontId="2" fillId="6" borderId="19" xfId="0" applyFont="1" applyFill="1" applyBorder="1" applyProtection="1"/>
    <xf numFmtId="0" fontId="2" fillId="6" borderId="20" xfId="0" applyFont="1" applyFill="1" applyBorder="1" applyProtection="1"/>
    <xf numFmtId="0" fontId="2" fillId="6" borderId="11" xfId="0" applyFont="1" applyFill="1" applyBorder="1" applyProtection="1"/>
    <xf numFmtId="0" fontId="2" fillId="6" borderId="21" xfId="0" applyFont="1" applyFill="1" applyBorder="1" applyProtection="1"/>
    <xf numFmtId="0" fontId="2" fillId="6" borderId="22" xfId="0" applyFont="1" applyFill="1" applyBorder="1" applyProtection="1"/>
    <xf numFmtId="0" fontId="2" fillId="6" borderId="34" xfId="0" applyFont="1" applyFill="1" applyBorder="1" applyProtection="1"/>
    <xf numFmtId="0" fontId="2" fillId="6" borderId="23" xfId="0" applyFont="1" applyFill="1" applyBorder="1" applyProtection="1"/>
    <xf numFmtId="164" fontId="9" fillId="2" borderId="22" xfId="0" applyNumberFormat="1" applyFont="1" applyFill="1" applyBorder="1" applyAlignment="1" applyProtection="1">
      <alignment vertical="top"/>
    </xf>
    <xf numFmtId="164" fontId="9" fillId="2" borderId="23" xfId="0" applyNumberFormat="1" applyFont="1" applyFill="1" applyBorder="1" applyAlignment="1" applyProtection="1">
      <alignment vertical="top"/>
    </xf>
    <xf numFmtId="0" fontId="5" fillId="3" borderId="8" xfId="0" applyFont="1" applyFill="1" applyBorder="1" applyAlignment="1" applyProtection="1">
      <alignment horizontal="center"/>
    </xf>
    <xf numFmtId="0" fontId="5" fillId="3" borderId="9" xfId="0" applyFont="1" applyFill="1" applyBorder="1" applyAlignment="1" applyProtection="1">
      <alignment horizontal="center"/>
    </xf>
    <xf numFmtId="0" fontId="5" fillId="3" borderId="28" xfId="0" applyFont="1" applyFill="1" applyBorder="1" applyAlignment="1" applyProtection="1">
      <alignment horizontal="center"/>
    </xf>
    <xf numFmtId="0" fontId="16" fillId="5" borderId="18" xfId="0" applyFont="1" applyFill="1" applyBorder="1" applyAlignment="1" applyProtection="1">
      <alignment horizontal="left" wrapText="1"/>
    </xf>
    <xf numFmtId="0" fontId="16" fillId="5" borderId="29" xfId="0" applyFont="1" applyFill="1" applyBorder="1" applyAlignment="1" applyProtection="1">
      <alignment horizontal="left" wrapText="1"/>
    </xf>
    <xf numFmtId="0" fontId="16" fillId="5" borderId="33" xfId="0" applyFont="1" applyFill="1" applyBorder="1" applyAlignment="1" applyProtection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115958</xdr:colOff>
      <xdr:row>0</xdr:row>
      <xdr:rowOff>225288</xdr:rowOff>
    </xdr:from>
    <xdr:to>
      <xdr:col>1</xdr:col>
      <xdr:colOff>1517375</xdr:colOff>
      <xdr:row>6</xdr:row>
      <xdr:rowOff>53011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9D3A4C2-E0C3-4808-BA3D-800CC57C0EF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622"/>
        <a:stretch/>
      </xdr:blipFill>
      <xdr:spPr bwMode="auto">
        <a:xfrm>
          <a:off x="208723" y="225288"/>
          <a:ext cx="1401417" cy="161676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FF"/>
  </sheetPr>
  <dimension ref="A1:F43"/>
  <sheetViews>
    <sheetView tabSelected="1" topLeftCell="A2" zoomScale="88" zoomScaleNormal="88" workbookViewId="0">
      <selection activeCell="E24" sqref="E24"/>
    </sheetView>
  </sheetViews>
  <sheetFormatPr defaultColWidth="11.42578125" defaultRowHeight="12.75" x14ac:dyDescent="0.2"/>
  <cols>
    <col min="1" max="1" width="1.28515625" style="9" customWidth="1"/>
    <col min="2" max="2" width="27.42578125" style="9" customWidth="1"/>
    <col min="3" max="3" width="27.140625" style="63" customWidth="1"/>
    <col min="4" max="4" width="11.5703125" style="64" customWidth="1"/>
    <col min="5" max="5" width="20.7109375" style="65" customWidth="1"/>
    <col min="6" max="6" width="15.5703125" style="65" customWidth="1"/>
    <col min="7" max="16384" width="11.42578125" style="9"/>
  </cols>
  <sheetData>
    <row r="1" spans="2:6" s="8" customFormat="1" ht="23.25" x14ac:dyDescent="0.35">
      <c r="C1" s="71" t="s">
        <v>20</v>
      </c>
      <c r="D1" s="71"/>
      <c r="E1" s="71"/>
      <c r="F1" s="71"/>
    </row>
    <row r="2" spans="2:6" s="8" customFormat="1" ht="23.25" x14ac:dyDescent="0.35">
      <c r="C2" s="71" t="s">
        <v>59</v>
      </c>
      <c r="D2" s="71"/>
      <c r="E2" s="71"/>
      <c r="F2" s="71"/>
    </row>
    <row r="3" spans="2:6" ht="9" customHeight="1" thickBot="1" x14ac:dyDescent="0.4">
      <c r="B3" s="10"/>
      <c r="C3" s="11"/>
      <c r="D3" s="11"/>
      <c r="E3" s="11"/>
      <c r="F3" s="11"/>
    </row>
    <row r="4" spans="2:6" ht="30" customHeight="1" thickBot="1" x14ac:dyDescent="0.25">
      <c r="B4" s="10"/>
      <c r="C4" s="72" t="s">
        <v>49</v>
      </c>
      <c r="D4" s="73"/>
      <c r="E4" s="73"/>
      <c r="F4" s="74"/>
    </row>
    <row r="5" spans="2:6" ht="40.9" customHeight="1" thickBot="1" x14ac:dyDescent="0.25">
      <c r="B5" s="12"/>
      <c r="C5" s="75" t="s">
        <v>26</v>
      </c>
      <c r="D5" s="76"/>
      <c r="E5" s="13" t="s">
        <v>24</v>
      </c>
      <c r="F5" s="14" t="s">
        <v>25</v>
      </c>
    </row>
    <row r="6" spans="2:6" ht="15" customHeight="1" x14ac:dyDescent="0.2">
      <c r="B6" s="12"/>
      <c r="C6" s="77" t="s">
        <v>0</v>
      </c>
      <c r="D6" s="78"/>
      <c r="E6" s="4"/>
      <c r="F6" s="5"/>
    </row>
    <row r="7" spans="2:6" ht="15" customHeight="1" x14ac:dyDescent="0.2">
      <c r="B7" s="12"/>
      <c r="C7" s="79" t="s">
        <v>1</v>
      </c>
      <c r="D7" s="80"/>
      <c r="E7" s="6"/>
      <c r="F7" s="5"/>
    </row>
    <row r="8" spans="2:6" ht="15" customHeight="1" x14ac:dyDescent="0.2">
      <c r="B8" s="12"/>
      <c r="C8" s="79" t="s">
        <v>2</v>
      </c>
      <c r="D8" s="80"/>
      <c r="E8" s="6"/>
      <c r="F8" s="5"/>
    </row>
    <row r="9" spans="2:6" ht="15" customHeight="1" thickBot="1" x14ac:dyDescent="0.25">
      <c r="B9" s="12"/>
      <c r="C9" s="93" t="s">
        <v>3</v>
      </c>
      <c r="D9" s="94"/>
      <c r="E9" s="2"/>
      <c r="F9" s="7"/>
    </row>
    <row r="10" spans="2:6" ht="15" customHeight="1" thickBot="1" x14ac:dyDescent="0.25">
      <c r="B10" s="12"/>
      <c r="C10" s="15" t="s">
        <v>60</v>
      </c>
      <c r="D10" s="67">
        <v>1</v>
      </c>
      <c r="E10" s="16"/>
      <c r="F10" s="17"/>
    </row>
    <row r="11" spans="2:6" ht="30" customHeight="1" thickBot="1" x14ac:dyDescent="0.25">
      <c r="B11" s="18" t="s">
        <v>4</v>
      </c>
      <c r="C11" s="19" t="s">
        <v>5</v>
      </c>
      <c r="D11" s="20" t="s">
        <v>21</v>
      </c>
      <c r="E11" s="13"/>
      <c r="F11" s="21" t="s">
        <v>22</v>
      </c>
    </row>
    <row r="12" spans="2:6" ht="15" customHeight="1" x14ac:dyDescent="0.2">
      <c r="B12" s="22" t="s">
        <v>6</v>
      </c>
      <c r="C12" s="23" t="s">
        <v>7</v>
      </c>
      <c r="D12" s="24">
        <f>500*4</f>
        <v>2000</v>
      </c>
      <c r="E12" s="25">
        <v>0</v>
      </c>
      <c r="F12" s="26">
        <f>SUM(D12*E12)*$D$10</f>
        <v>0</v>
      </c>
    </row>
    <row r="13" spans="2:6" ht="15" customHeight="1" x14ac:dyDescent="0.2">
      <c r="B13" s="27"/>
      <c r="C13" s="28" t="s">
        <v>8</v>
      </c>
      <c r="D13" s="29">
        <f>725*4</f>
        <v>2900</v>
      </c>
      <c r="E13" s="25">
        <f>IFERROR(IF(COUNTA($F$6:$F$9)=2,"1",),)</f>
        <v>0</v>
      </c>
      <c r="F13" s="30">
        <f>SUM(D13*E13)*$D$10</f>
        <v>0</v>
      </c>
    </row>
    <row r="14" spans="2:6" ht="15" customHeight="1" x14ac:dyDescent="0.2">
      <c r="B14" s="27"/>
      <c r="C14" s="28" t="s">
        <v>9</v>
      </c>
      <c r="D14" s="29">
        <f>900*4</f>
        <v>3600</v>
      </c>
      <c r="E14" s="25">
        <f>IFERROR(IF(COUNTA($F$6:$F$9)=3,"1",),)</f>
        <v>0</v>
      </c>
      <c r="F14" s="30">
        <f>SUM(D14*E14)*$D$10</f>
        <v>0</v>
      </c>
    </row>
    <row r="15" spans="2:6" ht="15" customHeight="1" x14ac:dyDescent="0.2">
      <c r="B15" s="27"/>
      <c r="C15" s="28" t="s">
        <v>10</v>
      </c>
      <c r="D15" s="29">
        <f>1000*4</f>
        <v>4000</v>
      </c>
      <c r="E15" s="25">
        <f>IFERROR(IF(COUNTA($F$6:$F$9)=4,"1",),)</f>
        <v>0</v>
      </c>
      <c r="F15" s="30">
        <f>SUM(D15*E15)*$D$10</f>
        <v>0</v>
      </c>
    </row>
    <row r="16" spans="2:6" s="31" customFormat="1" ht="30" customHeight="1" x14ac:dyDescent="0.2">
      <c r="B16" s="32"/>
      <c r="C16" s="33"/>
      <c r="D16" s="29"/>
      <c r="E16" s="34"/>
      <c r="F16" s="30"/>
    </row>
    <row r="17" spans="1:6" s="35" customFormat="1" ht="15" customHeight="1" x14ac:dyDescent="0.2">
      <c r="B17" s="27" t="s">
        <v>11</v>
      </c>
      <c r="C17" s="23" t="s">
        <v>7</v>
      </c>
      <c r="D17" s="24">
        <v>420</v>
      </c>
      <c r="E17" s="25">
        <v>0</v>
      </c>
      <c r="F17" s="26">
        <f>SUM(D17*E17)*$D$10</f>
        <v>0</v>
      </c>
    </row>
    <row r="18" spans="1:6" s="35" customFormat="1" ht="15" customHeight="1" x14ac:dyDescent="0.2">
      <c r="B18" s="32"/>
      <c r="C18" s="28" t="s">
        <v>8</v>
      </c>
      <c r="D18" s="29">
        <f>SUM(D17*2)</f>
        <v>840</v>
      </c>
      <c r="E18" s="25">
        <f>IFERROR(IF(COUNTA($F$6:$F$9)=2,"1",),)</f>
        <v>0</v>
      </c>
      <c r="F18" s="30">
        <f>SUM(D18*E18)*$D$10</f>
        <v>0</v>
      </c>
    </row>
    <row r="19" spans="1:6" s="35" customFormat="1" ht="15" customHeight="1" x14ac:dyDescent="0.2">
      <c r="B19" s="32"/>
      <c r="C19" s="28" t="s">
        <v>9</v>
      </c>
      <c r="D19" s="29">
        <f>SUM(D17*3)</f>
        <v>1260</v>
      </c>
      <c r="E19" s="25">
        <f>IFERROR(IF(COUNTA($F$6:$F$9)=3,"1",),)</f>
        <v>0</v>
      </c>
      <c r="F19" s="30">
        <f>SUM(D19*E19)*$D$10</f>
        <v>0</v>
      </c>
    </row>
    <row r="20" spans="1:6" s="35" customFormat="1" ht="15" customHeight="1" x14ac:dyDescent="0.2">
      <c r="B20" s="32"/>
      <c r="C20" s="28" t="s">
        <v>10</v>
      </c>
      <c r="D20" s="29">
        <f>SUM(D17*4)</f>
        <v>1680</v>
      </c>
      <c r="E20" s="25">
        <v>0</v>
      </c>
      <c r="F20" s="30">
        <f>SUM(D20*E20)*$D$10</f>
        <v>0</v>
      </c>
    </row>
    <row r="21" spans="1:6" s="35" customFormat="1" ht="15" customHeight="1" x14ac:dyDescent="0.2">
      <c r="B21" s="32"/>
      <c r="C21" s="28"/>
      <c r="D21" s="29"/>
      <c r="E21" s="36"/>
      <c r="F21" s="30"/>
    </row>
    <row r="22" spans="1:6" s="35" customFormat="1" ht="15" customHeight="1" x14ac:dyDescent="0.2">
      <c r="B22" s="27" t="s">
        <v>12</v>
      </c>
      <c r="C22" s="28" t="s">
        <v>13</v>
      </c>
      <c r="D22" s="29">
        <f>160*4</f>
        <v>640</v>
      </c>
      <c r="E22" s="25">
        <v>1</v>
      </c>
      <c r="F22" s="30">
        <f>E22*D22*$D$10</f>
        <v>640</v>
      </c>
    </row>
    <row r="23" spans="1:6" s="35" customFormat="1" ht="15" customHeight="1" x14ac:dyDescent="0.2">
      <c r="A23" s="35">
        <f>27.5*4</f>
        <v>110</v>
      </c>
      <c r="B23" s="27" t="s">
        <v>14</v>
      </c>
      <c r="C23" s="33" t="s">
        <v>13</v>
      </c>
      <c r="D23" s="37">
        <f>27.5*4</f>
        <v>110</v>
      </c>
      <c r="E23" s="25">
        <v>1</v>
      </c>
      <c r="F23" s="30">
        <f>E23*D23*$D$10</f>
        <v>110</v>
      </c>
    </row>
    <row r="24" spans="1:6" s="31" customFormat="1" ht="40.9" customHeight="1" x14ac:dyDescent="0.2">
      <c r="B24" s="38" t="s">
        <v>19</v>
      </c>
      <c r="C24" s="39"/>
      <c r="D24" s="40"/>
      <c r="E24" s="41"/>
      <c r="F24" s="42"/>
    </row>
    <row r="25" spans="1:6" s="35" customFormat="1" ht="15" customHeight="1" x14ac:dyDescent="0.2">
      <c r="B25" s="32" t="s">
        <v>15</v>
      </c>
      <c r="C25" s="43" t="s">
        <v>16</v>
      </c>
      <c r="D25" s="24">
        <v>100</v>
      </c>
      <c r="E25" s="25">
        <f>COUNTIF($F$6:$F$9,"Prep")+COUNTIF($F$6:$F$9,"Year 1")+COUNTIF($F$6:$F$9,"Year 2")+COUNTIF($F$6:$F$9,"Year 3")</f>
        <v>0</v>
      </c>
      <c r="F25" s="30">
        <f>SUM(D25*E25)*$D$10</f>
        <v>0</v>
      </c>
    </row>
    <row r="26" spans="1:6" s="35" customFormat="1" ht="15" customHeight="1" x14ac:dyDescent="0.2">
      <c r="B26" s="32" t="s">
        <v>38</v>
      </c>
      <c r="C26" s="33" t="s">
        <v>37</v>
      </c>
      <c r="D26" s="29">
        <v>326</v>
      </c>
      <c r="E26" s="25">
        <f>COUNTIF($F$6:$F$9,"Year 4")</f>
        <v>0</v>
      </c>
      <c r="F26" s="30">
        <f>SUM(D26*E26)*$D$10</f>
        <v>0</v>
      </c>
    </row>
    <row r="27" spans="1:6" s="35" customFormat="1" ht="15" customHeight="1" x14ac:dyDescent="0.2">
      <c r="B27" s="32" t="s">
        <v>39</v>
      </c>
      <c r="C27" s="33" t="s">
        <v>17</v>
      </c>
      <c r="D27" s="29">
        <v>292</v>
      </c>
      <c r="E27" s="25">
        <f>COUNTIF($F$6:$F$9,"Year 5")</f>
        <v>0</v>
      </c>
      <c r="F27" s="30">
        <f>SUM(D27*E27)*$D$10</f>
        <v>0</v>
      </c>
    </row>
    <row r="28" spans="1:6" s="35" customFormat="1" ht="15" customHeight="1" x14ac:dyDescent="0.2">
      <c r="B28" s="32" t="s">
        <v>40</v>
      </c>
      <c r="C28" s="33" t="s">
        <v>17</v>
      </c>
      <c r="D28" s="29">
        <v>286</v>
      </c>
      <c r="E28" s="25">
        <f>COUNTIF($F$6:$F$9,"Year 6")</f>
        <v>0</v>
      </c>
      <c r="F28" s="30">
        <f>SUM(D28*E28)*$D$10</f>
        <v>0</v>
      </c>
    </row>
    <row r="29" spans="1:6" s="35" customFormat="1" ht="15" customHeight="1" x14ac:dyDescent="0.2">
      <c r="B29" s="32"/>
      <c r="C29" s="33"/>
      <c r="D29" s="29"/>
      <c r="E29" s="36"/>
      <c r="F29" s="30"/>
    </row>
    <row r="30" spans="1:6" s="35" customFormat="1" ht="15" customHeight="1" x14ac:dyDescent="0.2">
      <c r="B30" s="27" t="s">
        <v>50</v>
      </c>
      <c r="C30" s="33" t="s">
        <v>43</v>
      </c>
      <c r="D30" s="29">
        <v>340</v>
      </c>
      <c r="E30" s="25">
        <f>COUNTIF($F$6:$F$9,"Year 5")+COUNTIF($F$6:$F$9,"Year 6")</f>
        <v>0</v>
      </c>
      <c r="F30" s="30">
        <f>SUM(D30*E30)*$D$10</f>
        <v>0</v>
      </c>
    </row>
    <row r="31" spans="1:6" ht="30" customHeight="1" x14ac:dyDescent="0.2">
      <c r="B31" s="22" t="s">
        <v>18</v>
      </c>
      <c r="C31" s="44"/>
      <c r="D31" s="24"/>
      <c r="E31" s="45" t="s">
        <v>42</v>
      </c>
      <c r="F31" s="26"/>
    </row>
    <row r="32" spans="1:6" ht="15" customHeight="1" thickBot="1" x14ac:dyDescent="0.25">
      <c r="B32" s="46" t="s">
        <v>41</v>
      </c>
      <c r="C32" s="47" t="s">
        <v>27</v>
      </c>
      <c r="D32" s="48">
        <v>16.5</v>
      </c>
      <c r="E32" s="3"/>
      <c r="F32" s="49">
        <f>SUM(D32*E32)*$D$10</f>
        <v>0</v>
      </c>
    </row>
    <row r="33" spans="2:6" ht="19.899999999999999" customHeight="1" thickBot="1" x14ac:dyDescent="0.3">
      <c r="B33" s="95" t="s">
        <v>61</v>
      </c>
      <c r="C33" s="96"/>
      <c r="D33" s="96"/>
      <c r="E33" s="97"/>
      <c r="F33" s="50">
        <f>SUM(F12:F32)</f>
        <v>750</v>
      </c>
    </row>
    <row r="34" spans="2:6" ht="15" customHeight="1" thickBot="1" x14ac:dyDescent="0.3">
      <c r="B34" s="51"/>
      <c r="C34" s="52"/>
      <c r="D34" s="52"/>
      <c r="E34" s="52"/>
      <c r="F34" s="53"/>
    </row>
    <row r="35" spans="2:6" s="10" customFormat="1" ht="30" customHeight="1" x14ac:dyDescent="0.2">
      <c r="B35" s="98" t="s">
        <v>51</v>
      </c>
      <c r="C35" s="99"/>
      <c r="D35" s="99"/>
      <c r="E35" s="99"/>
      <c r="F35" s="100"/>
    </row>
    <row r="36" spans="2:6" ht="30" customHeight="1" thickBot="1" x14ac:dyDescent="0.25">
      <c r="B36" s="81" t="s">
        <v>45</v>
      </c>
      <c r="C36" s="82"/>
      <c r="D36" s="82"/>
      <c r="E36" s="83"/>
      <c r="F36" s="54" t="s">
        <v>28</v>
      </c>
    </row>
    <row r="37" spans="2:6" ht="15" customHeight="1" x14ac:dyDescent="0.2">
      <c r="B37" s="84" t="s">
        <v>46</v>
      </c>
      <c r="C37" s="85"/>
      <c r="D37" s="85"/>
      <c r="E37" s="86"/>
      <c r="F37" s="68">
        <f>SUM(F33/44)</f>
        <v>17.045454545454547</v>
      </c>
    </row>
    <row r="38" spans="2:6" ht="15" customHeight="1" x14ac:dyDescent="0.2">
      <c r="B38" s="87" t="s">
        <v>47</v>
      </c>
      <c r="C38" s="88"/>
      <c r="D38" s="88"/>
      <c r="E38" s="89"/>
      <c r="F38" s="69">
        <f>SUM(F33/22)</f>
        <v>34.090909090909093</v>
      </c>
    </row>
    <row r="39" spans="2:6" ht="15" customHeight="1" thickBot="1" x14ac:dyDescent="0.25">
      <c r="B39" s="90" t="s">
        <v>48</v>
      </c>
      <c r="C39" s="91"/>
      <c r="D39" s="91"/>
      <c r="E39" s="92"/>
      <c r="F39" s="70">
        <f>SUM(F33/10)</f>
        <v>75</v>
      </c>
    </row>
    <row r="40" spans="2:6" ht="10.9" customHeight="1" x14ac:dyDescent="0.25">
      <c r="B40" s="10"/>
      <c r="C40" s="10"/>
      <c r="D40" s="10"/>
      <c r="E40" s="55"/>
      <c r="F40" s="56"/>
    </row>
    <row r="41" spans="2:6" s="57" customFormat="1" ht="19.899999999999999" customHeight="1" x14ac:dyDescent="0.2">
      <c r="B41" s="58" t="s">
        <v>29</v>
      </c>
      <c r="C41" s="58" t="s">
        <v>44</v>
      </c>
      <c r="D41" s="59" t="s">
        <v>32</v>
      </c>
      <c r="E41" s="60" t="s">
        <v>33</v>
      </c>
      <c r="F41" s="61" t="s">
        <v>23</v>
      </c>
    </row>
    <row r="42" spans="2:6" s="57" customFormat="1" ht="19.899999999999999" customHeight="1" x14ac:dyDescent="0.2">
      <c r="B42" s="58" t="s">
        <v>30</v>
      </c>
      <c r="C42" s="58" t="s">
        <v>31</v>
      </c>
      <c r="D42" s="59" t="s">
        <v>34</v>
      </c>
      <c r="E42" s="58" t="s">
        <v>35</v>
      </c>
      <c r="F42" s="62" t="s">
        <v>36</v>
      </c>
    </row>
    <row r="43" spans="2:6" x14ac:dyDescent="0.2">
      <c r="F43" s="66">
        <v>45212</v>
      </c>
    </row>
  </sheetData>
  <sheetProtection selectLockedCells="1"/>
  <mergeCells count="14">
    <mergeCell ref="B36:E36"/>
    <mergeCell ref="B37:E37"/>
    <mergeCell ref="B38:E38"/>
    <mergeCell ref="B39:E39"/>
    <mergeCell ref="C2:F2"/>
    <mergeCell ref="C8:D8"/>
    <mergeCell ref="C9:D9"/>
    <mergeCell ref="B33:E33"/>
    <mergeCell ref="B35:F35"/>
    <mergeCell ref="C1:F1"/>
    <mergeCell ref="C4:F4"/>
    <mergeCell ref="C5:D5"/>
    <mergeCell ref="C6:D6"/>
    <mergeCell ref="C7:D7"/>
  </mergeCells>
  <pageMargins left="0.23622047244094491" right="0.23622047244094491" top="0.35433070866141736" bottom="0.15748031496062992" header="0.31496062992125984" footer="0.31496062992125984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F1D2BF-5759-4FCA-A222-B96AAA1A7462}">
          <x14:formula1>
            <xm:f>'data list'!$A$1:$A$8</xm:f>
          </x14:formula1>
          <xm:sqref>F6:F10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7123E-A4D3-4E62-A832-7EFD59DAE88B}">
  <dimension ref="A2:A8"/>
  <sheetViews>
    <sheetView workbookViewId="0">
      <selection activeCell="E9" sqref="E9"/>
    </sheetView>
  </sheetViews>
  <sheetFormatPr defaultRowHeight="12.75" x14ac:dyDescent="0.2"/>
  <sheetData>
    <row r="2" spans="1:1" x14ac:dyDescent="0.2">
      <c r="A2" s="1" t="s">
        <v>52</v>
      </c>
    </row>
    <row r="3" spans="1:1" x14ac:dyDescent="0.2">
      <c r="A3" s="1" t="s">
        <v>53</v>
      </c>
    </row>
    <row r="4" spans="1:1" x14ac:dyDescent="0.2">
      <c r="A4" s="1" t="s">
        <v>54</v>
      </c>
    </row>
    <row r="5" spans="1:1" x14ac:dyDescent="0.2">
      <c r="A5" s="1" t="s">
        <v>55</v>
      </c>
    </row>
    <row r="6" spans="1:1" x14ac:dyDescent="0.2">
      <c r="A6" s="1" t="s">
        <v>56</v>
      </c>
    </row>
    <row r="7" spans="1:1" x14ac:dyDescent="0.2">
      <c r="A7" s="1" t="s">
        <v>57</v>
      </c>
    </row>
    <row r="8" spans="1:1" x14ac:dyDescent="0.2">
      <c r="A8" s="1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B89537F7C4BC4F9E400395642B3F27" ma:contentTypeVersion="0" ma:contentTypeDescription="Create a new document." ma:contentTypeScope="" ma:versionID="729b3fdb5d885661029d7d35bef5d09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3C9F55-3471-403D-BC08-C96016A5C0E9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16858912-EA38-4A86-B68D-B23FE883B35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6ac6993-2007-421a-9368-05f39394ceab"/>
    <ds:schemaRef ds:uri="http://schemas.microsoft.com/office/2006/documentManagement/types"/>
    <ds:schemaRef ds:uri="fa512ff3-09de-41de-a365-4345d30784d6"/>
    <ds:schemaRef ds:uri="http://www.w3.org/XML/1998/namespace"/>
    <ds:schemaRef ds:uri="http://purl.org/dc/dcmitype/"/>
    <ds:schemaRef ds:uri="ccc39b45-a361-4977-804d-a708ef9411df"/>
    <ds:schemaRef ds:uri="d4ae0c02-0fa2-4202-aa0e-2aef9b207465"/>
    <ds:schemaRef ds:uri="a9c1ae82-feec-438a-a84f-2b742f4b9e8d"/>
  </ds:schemaRefs>
</ds:datastoreItem>
</file>

<file path=customXml/itemProps3.xml><?xml version="1.0" encoding="utf-8"?>
<ds:datastoreItem xmlns:ds="http://schemas.openxmlformats.org/officeDocument/2006/customXml" ds:itemID="{68B24F3E-87FA-4B9E-80A6-9FA4045DED41}"/>
</file>

<file path=customXml/itemProps4.xml><?xml version="1.0" encoding="utf-8"?>
<ds:datastoreItem xmlns:ds="http://schemas.openxmlformats.org/officeDocument/2006/customXml" ds:itemID="{845FB21A-FD49-42F4-851D-F4B03E35F78E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6B7AD878-6628-4583-AD03-FAAB15E38D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Fee Calculation - 2023</vt:lpstr>
      <vt:lpstr>data list</vt:lpstr>
    </vt:vector>
  </TitlesOfParts>
  <Manager/>
  <Company>St. Joseph's College, Gregory Terrace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Fee Calculation Sheet</dc:title>
  <dc:subject/>
  <dc:creator>dcoetzee</dc:creator>
  <cp:keywords/>
  <dc:description/>
  <cp:lastModifiedBy>Megan Colter</cp:lastModifiedBy>
  <cp:revision/>
  <cp:lastPrinted>2022-10-12T06:44:45Z</cp:lastPrinted>
  <dcterms:created xsi:type="dcterms:W3CDTF">2013-07-05T04:58:52Z</dcterms:created>
  <dcterms:modified xsi:type="dcterms:W3CDTF">2022-11-20T23:36:59Z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lpwstr>1</vt:lpwstr>
  </property>
  <property fmtid="{D5CDD505-2E9C-101B-9397-08002B2CF9AE}" pid="3" name="ContentTypeId">
    <vt:lpwstr>0x010100F0B89537F7C4BC4F9E400395642B3F27</vt:lpwstr>
  </property>
  <property fmtid="{D5CDD505-2E9C-101B-9397-08002B2CF9AE}" pid="4" name="Order">
    <vt:r8>3300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AuthorIds_UIVersion_8">
    <vt:lpwstr>430</vt:lpwstr>
  </property>
  <property fmtid="{D5CDD505-2E9C-101B-9397-08002B2CF9AE}" pid="9" name="MediaServiceImageTags">
    <vt:lpwstr/>
  </property>
  <property fmtid="{D5CDD505-2E9C-101B-9397-08002B2CF9AE}" pid="10" name="_SourceUrl">
    <vt:lpwstr/>
  </property>
  <property fmtid="{D5CDD505-2E9C-101B-9397-08002B2CF9AE}" pid="11" name="_SharedFileIndex">
    <vt:lpwstr/>
  </property>
</Properties>
</file>